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\\wsl$\Ubuntu-20.04\home\steph\nightingale-landing\content\blog\tools-matter-developer-velocity\"/>
    </mc:Choice>
  </mc:AlternateContent>
  <xr:revisionPtr revIDLastSave="0" documentId="13_ncr:1_{67F2C512-BD7C-4AD2-9673-9A1DC190B2B5}" xr6:coauthVersionLast="47" xr6:coauthVersionMax="47" xr10:uidLastSave="{00000000-0000-0000-0000-000000000000}"/>
  <bookViews>
    <workbookView xWindow="-110" yWindow="-110" windowWidth="38620" windowHeight="21220" xr2:uid="{552BC024-CC89-42F2-9C6B-DC38266C2681}"/>
  </bookViews>
  <sheets>
    <sheet name="CB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D24" i="1"/>
  <c r="D19" i="1"/>
  <c r="C19" i="1"/>
  <c r="C25" i="1" s="1"/>
  <c r="D8" i="1"/>
  <c r="D12" i="1" s="1"/>
  <c r="D5" i="1"/>
  <c r="D32" i="1" s="1"/>
  <c r="D38" i="1"/>
  <c r="D37" i="1"/>
  <c r="C32" i="1"/>
  <c r="C36" i="1" s="1"/>
  <c r="D22" i="1"/>
  <c r="C20" i="1"/>
  <c r="D39" i="1"/>
  <c r="C39" i="1"/>
  <c r="C12" i="1"/>
  <c r="C13" i="1" s="1"/>
  <c r="C9" i="1"/>
  <c r="D20" i="1" l="1"/>
  <c r="D6" i="1"/>
  <c r="C33" i="1" s="1"/>
  <c r="C40" i="1" s="1"/>
  <c r="D25" i="1"/>
  <c r="C21" i="1" l="1"/>
  <c r="C26" i="1" s="1"/>
  <c r="D33" i="1"/>
  <c r="D40" i="1" s="1"/>
  <c r="F40" i="1" s="1"/>
  <c r="D9" i="1"/>
  <c r="D13" i="1"/>
  <c r="F13" i="1" s="1"/>
  <c r="D21" i="1"/>
  <c r="D26" i="1" s="1"/>
  <c r="F26" i="1" s="1"/>
</calcChain>
</file>

<file path=xl/sharedStrings.xml><?xml version="1.0" encoding="utf-8"?>
<sst xmlns="http://schemas.openxmlformats.org/spreadsheetml/2006/main" count="41" uniqueCount="29">
  <si>
    <t>Area</t>
  </si>
  <si>
    <t>Existing staff</t>
  </si>
  <si>
    <t>New hire</t>
  </si>
  <si>
    <t>Avg Annual salary</t>
  </si>
  <si>
    <t>Recruitment costs</t>
  </si>
  <si>
    <t>Hire(d)</t>
  </si>
  <si>
    <t>Time spent on tasks that tools can automate</t>
  </si>
  <si>
    <t>Annual wasted time cost</t>
  </si>
  <si>
    <t>Planned tool spend per person</t>
  </si>
  <si>
    <t>Training cost for tools</t>
  </si>
  <si>
    <t>Value unlocked (FTE)</t>
  </si>
  <si>
    <t>Headcount</t>
  </si>
  <si>
    <t>Time period (years)</t>
  </si>
  <si>
    <t>Without tools</t>
  </si>
  <si>
    <t>With tools</t>
  </si>
  <si>
    <t>Average tenure (years)</t>
  </si>
  <si>
    <t>Refill hires</t>
  </si>
  <si>
    <t>Total cost to hire</t>
  </si>
  <si>
    <t>Tools &amp; training spend per person</t>
  </si>
  <si>
    <t>New hire with tools</t>
  </si>
  <si>
    <t>Tool automatable tasks</t>
  </si>
  <si>
    <t>Tool training cost per person</t>
  </si>
  <si>
    <t>Total cost of acquisition to add throughput</t>
  </si>
  <si>
    <t>Input cell - update these values with your own!</t>
  </si>
  <si>
    <t>Copyright 2021 Steph Locke, Nightingale HQ Ltd</t>
  </si>
  <si>
    <t>Scenario: Adding 1FTE of throughput</t>
  </si>
  <si>
    <t>Scenario: Cost to maintain throughput over x years</t>
  </si>
  <si>
    <t>Scenario: Cost to grow throughput</t>
  </si>
  <si>
    <t>You are free to use and modify but must retain the original attribution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</si>
</sst>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Zilla Slab"/>
      <family val="2"/>
      <scheme val="minor"/>
    </font>
    <font>
      <sz val="11"/>
      <color theme="1"/>
      <name val="Zilla Slab"/>
      <family val="2"/>
      <scheme val="minor"/>
    </font>
    <font>
      <sz val="11"/>
      <color rgb="FF3F3F76"/>
      <name val="Zilla Slab"/>
      <family val="2"/>
      <scheme val="minor"/>
    </font>
    <font>
      <b/>
      <sz val="11"/>
      <color theme="1"/>
      <name val="Zilla Slab"/>
      <family val="2"/>
      <scheme val="minor"/>
    </font>
    <font>
      <b/>
      <sz val="15"/>
      <color theme="3"/>
      <name val="Zilla Slab"/>
      <family val="2"/>
      <scheme val="minor"/>
    </font>
    <font>
      <b/>
      <sz val="11"/>
      <color theme="1"/>
      <name val="Zilla Slab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</cellStyleXfs>
  <cellXfs count="10">
    <xf numFmtId="0" fontId="0" fillId="0" borderId="0" xfId="0"/>
    <xf numFmtId="0" fontId="0" fillId="0" borderId="0" xfId="0" applyAlignment="1"/>
    <xf numFmtId="0" fontId="2" fillId="2" borderId="1" xfId="2"/>
    <xf numFmtId="0" fontId="2" fillId="2" borderId="1" xfId="2" applyAlignment="1"/>
    <xf numFmtId="0" fontId="3" fillId="0" borderId="0" xfId="0" applyFont="1"/>
    <xf numFmtId="9" fontId="2" fillId="2" borderId="1" xfId="1" applyFont="1" applyFill="1" applyBorder="1"/>
    <xf numFmtId="9" fontId="0" fillId="0" borderId="0" xfId="1" applyFont="1"/>
    <xf numFmtId="0" fontId="4" fillId="0" borderId="2" xfId="3" applyAlignment="1"/>
    <xf numFmtId="0" fontId="4" fillId="0" borderId="2" xfId="3"/>
    <xf numFmtId="0" fontId="5" fillId="0" borderId="0" xfId="0" applyFont="1" applyAlignment="1"/>
  </cellXfs>
  <cellStyles count="4">
    <cellStyle name="Heading 1" xfId="3" builtinId="16"/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nightingalehq.ai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45</xdr:row>
      <xdr:rowOff>38100</xdr:rowOff>
    </xdr:from>
    <xdr:to>
      <xdr:col>1</xdr:col>
      <xdr:colOff>1403350</xdr:colOff>
      <xdr:row>52</xdr:row>
      <xdr:rowOff>0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14F0D2-8892-466A-8854-D23581596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8300" y="7219950"/>
          <a:ext cx="1250950" cy="1250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424353-203C-469E-977F-BB6A63B9201D}" name="Table1" displayName="Table1" ref="B4:D13" totalsRowShown="0">
  <autoFilter ref="B4:D13" xr:uid="{C2424353-203C-469E-977F-BB6A63B9201D}"/>
  <tableColumns count="3">
    <tableColumn id="1" xr3:uid="{5271D5F4-B4BF-4E70-BFEB-DCBF70C2ADF9}" name="Area"/>
    <tableColumn id="2" xr3:uid="{A5051D61-DE2D-4862-AAEC-3419EED468A6}" name="Existing staff"/>
    <tableColumn id="3" xr3:uid="{26A5D8AD-C1CE-4226-BA90-8D331605C3DB}" name="New hire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425442-15F5-4B35-B5C9-AE81C0619035}" name="Table2" displayName="Table2" ref="B18:D26" totalsRowShown="0">
  <autoFilter ref="B18:D26" xr:uid="{16425442-15F5-4B35-B5C9-AE81C0619035}"/>
  <tableColumns count="3">
    <tableColumn id="1" xr3:uid="{FD3E0FD6-2246-4F90-8671-C18A3C34C359}" name="Area"/>
    <tableColumn id="2" xr3:uid="{30BBA92D-B835-4626-AFE5-5B541543AFD8}" name="Without tools"/>
    <tableColumn id="3" xr3:uid="{6E47CEF1-3F26-4D6B-A3EB-CEA386EE0444}" name="With tools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7095F5-6210-42A3-81D4-BF19E3521E5B}" name="Table3" displayName="Table3" ref="B31:D40" totalsRowShown="0">
  <autoFilter ref="B31:D40" xr:uid="{937095F5-6210-42A3-81D4-BF19E3521E5B}"/>
  <tableColumns count="3">
    <tableColumn id="1" xr3:uid="{E67256D8-F3C5-4BD7-8ACF-5A104F83BB1F}" name="Area"/>
    <tableColumn id="2" xr3:uid="{72FFF5DB-C92C-4AA7-9CA3-6AE20CE41AFB}" name="New hire"/>
    <tableColumn id="3" xr3:uid="{562A27C9-75B6-4B31-92E5-C1D8C96CC35A}" name="New hire with tools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nightingalehq_grey">
  <a:themeElements>
    <a:clrScheme name="NHQRetro">
      <a:dk1>
        <a:srgbClr val="272727"/>
      </a:dk1>
      <a:lt1>
        <a:srgbClr val="EFF1F3"/>
      </a:lt1>
      <a:dk2>
        <a:srgbClr val="272727"/>
      </a:dk2>
      <a:lt2>
        <a:srgbClr val="EFF1F3"/>
      </a:lt2>
      <a:accent1>
        <a:srgbClr val="007D71"/>
      </a:accent1>
      <a:accent2>
        <a:srgbClr val="FED766"/>
      </a:accent2>
      <a:accent3>
        <a:srgbClr val="009688"/>
      </a:accent3>
      <a:accent4>
        <a:srgbClr val="DC3545"/>
      </a:accent4>
      <a:accent5>
        <a:srgbClr val="0084B4"/>
      </a:accent5>
      <a:accent6>
        <a:srgbClr val="6610F2"/>
      </a:accent6>
      <a:hlink>
        <a:srgbClr val="007D71"/>
      </a:hlink>
      <a:folHlink>
        <a:srgbClr val="696773"/>
      </a:folHlink>
    </a:clrScheme>
    <a:fontScheme name="NHQ">
      <a:majorFont>
        <a:latin typeface="Zilla Slab Highlight"/>
        <a:ea typeface=""/>
        <a:cs typeface=""/>
      </a:majorFont>
      <a:minorFont>
        <a:latin typeface="Zilla Slab"/>
        <a:ea typeface=""/>
        <a:cs typeface="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ightingalehq_grey" id="{2305848D-DEEB-40B9-8790-F2CB82E0D05A}" vid="{8CEE69A5-2F74-43E3-B51F-2261004D13B3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05C11-3CBE-4B14-9F33-4FEE7C3221F7}">
  <dimension ref="B2:F45"/>
  <sheetViews>
    <sheetView showGridLines="0" tabSelected="1" workbookViewId="0">
      <selection activeCell="K29" sqref="K29"/>
    </sheetView>
  </sheetViews>
  <sheetFormatPr defaultRowHeight="14.5" x14ac:dyDescent="0.35"/>
  <cols>
    <col min="1" max="1" width="2.61328125" style="1" customWidth="1"/>
    <col min="2" max="2" width="54.15234375" style="1" bestFit="1" customWidth="1"/>
    <col min="3" max="3" width="14.765625" style="1" customWidth="1"/>
    <col min="4" max="4" width="19.61328125" style="1" customWidth="1"/>
    <col min="5" max="5" width="3.69140625" customWidth="1"/>
    <col min="6" max="6" width="9.23046875" style="1"/>
    <col min="7" max="7" width="40.3828125" style="1" customWidth="1"/>
    <col min="8" max="16384" width="9.23046875" style="1"/>
  </cols>
  <sheetData>
    <row r="2" spans="2:6" ht="20" thickBot="1" x14ac:dyDescent="0.5">
      <c r="B2" s="7" t="s">
        <v>25</v>
      </c>
    </row>
    <row r="3" spans="2:6" ht="15" thickTop="1" x14ac:dyDescent="0.35"/>
    <row r="4" spans="2:6" x14ac:dyDescent="0.35">
      <c r="B4" t="s">
        <v>0</v>
      </c>
      <c r="C4" t="s">
        <v>1</v>
      </c>
      <c r="D4" t="s">
        <v>2</v>
      </c>
    </row>
    <row r="5" spans="2:6" x14ac:dyDescent="0.35">
      <c r="B5" t="s">
        <v>3</v>
      </c>
      <c r="C5" s="2">
        <v>30000</v>
      </c>
      <c r="D5">
        <f>Table1[[#This Row],[Existing staff]]</f>
        <v>30000</v>
      </c>
    </row>
    <row r="6" spans="2:6" x14ac:dyDescent="0.35">
      <c r="B6" t="s">
        <v>4</v>
      </c>
      <c r="C6">
        <v>0</v>
      </c>
      <c r="D6" s="2">
        <f>0.15*D5</f>
        <v>4500</v>
      </c>
    </row>
    <row r="7" spans="2:6" x14ac:dyDescent="0.35">
      <c r="B7" t="s">
        <v>5</v>
      </c>
      <c r="C7" s="2">
        <v>5</v>
      </c>
      <c r="D7" s="2">
        <v>1</v>
      </c>
    </row>
    <row r="8" spans="2:6" x14ac:dyDescent="0.35">
      <c r="B8" t="s">
        <v>6</v>
      </c>
      <c r="C8" s="5">
        <v>0.2</v>
      </c>
      <c r="D8" s="6">
        <f>Table1[[#This Row],[Existing staff]]</f>
        <v>0.2</v>
      </c>
    </row>
    <row r="9" spans="2:6" x14ac:dyDescent="0.35">
      <c r="B9" t="s">
        <v>7</v>
      </c>
      <c r="C9">
        <f>(C5+C6)*C7*C8</f>
        <v>30000</v>
      </c>
      <c r="D9">
        <f>(D5+D6)*D7*D8</f>
        <v>6900</v>
      </c>
    </row>
    <row r="10" spans="2:6" x14ac:dyDescent="0.35">
      <c r="B10" t="s">
        <v>8</v>
      </c>
      <c r="C10" s="2">
        <v>1000</v>
      </c>
      <c r="D10"/>
    </row>
    <row r="11" spans="2:6" x14ac:dyDescent="0.35">
      <c r="B11" t="s">
        <v>9</v>
      </c>
      <c r="C11" s="2">
        <v>1000</v>
      </c>
      <c r="D11"/>
    </row>
    <row r="12" spans="2:6" x14ac:dyDescent="0.35">
      <c r="B12" s="4" t="s">
        <v>10</v>
      </c>
      <c r="C12" s="4">
        <f>C8*C7</f>
        <v>1</v>
      </c>
      <c r="D12" s="4">
        <f>D7-(D7*D8)</f>
        <v>0.8</v>
      </c>
    </row>
    <row r="13" spans="2:6" x14ac:dyDescent="0.35">
      <c r="B13" s="4" t="s">
        <v>22</v>
      </c>
      <c r="C13" s="4">
        <f>(C10+C11)*C7/C12</f>
        <v>10000</v>
      </c>
      <c r="D13" s="4">
        <f>(D5+D6)/D12</f>
        <v>43125</v>
      </c>
      <c r="F13" s="9" t="str">
        <f>_xlfn.CONCAT("Saving: ",Table1[[#This Row],[New hire]]-Table1[[#This Row],[Existing staff]])</f>
        <v>Saving: 33125</v>
      </c>
    </row>
    <row r="14" spans="2:6" x14ac:dyDescent="0.35">
      <c r="B14"/>
      <c r="C14"/>
      <c r="D14"/>
    </row>
    <row r="15" spans="2:6" x14ac:dyDescent="0.35">
      <c r="B15"/>
      <c r="C15"/>
      <c r="D15"/>
    </row>
    <row r="16" spans="2:6" ht="20" thickBot="1" x14ac:dyDescent="0.5">
      <c r="B16" s="8" t="s">
        <v>26</v>
      </c>
      <c r="C16"/>
      <c r="D16"/>
    </row>
    <row r="17" spans="2:6" ht="15" thickTop="1" x14ac:dyDescent="0.35">
      <c r="B17"/>
      <c r="C17"/>
      <c r="D17"/>
    </row>
    <row r="18" spans="2:6" x14ac:dyDescent="0.35">
      <c r="B18" t="s">
        <v>0</v>
      </c>
      <c r="C18" t="s">
        <v>13</v>
      </c>
      <c r="D18" t="s">
        <v>14</v>
      </c>
    </row>
    <row r="19" spans="2:6" x14ac:dyDescent="0.35">
      <c r="B19" t="s">
        <v>11</v>
      </c>
      <c r="C19">
        <f>C7</f>
        <v>5</v>
      </c>
      <c r="D19">
        <f>C7</f>
        <v>5</v>
      </c>
    </row>
    <row r="20" spans="2:6" x14ac:dyDescent="0.35">
      <c r="B20" t="s">
        <v>3</v>
      </c>
      <c r="C20">
        <f>C5</f>
        <v>30000</v>
      </c>
      <c r="D20">
        <f>D5</f>
        <v>30000</v>
      </c>
    </row>
    <row r="21" spans="2:6" x14ac:dyDescent="0.35">
      <c r="B21" t="s">
        <v>4</v>
      </c>
      <c r="C21">
        <f>D6</f>
        <v>4500</v>
      </c>
      <c r="D21">
        <f>D6</f>
        <v>4500</v>
      </c>
    </row>
    <row r="22" spans="2:6" x14ac:dyDescent="0.35">
      <c r="B22" t="s">
        <v>18</v>
      </c>
      <c r="C22">
        <v>0</v>
      </c>
      <c r="D22">
        <f>SUM(C10:C11)</f>
        <v>2000</v>
      </c>
    </row>
    <row r="23" spans="2:6" x14ac:dyDescent="0.35">
      <c r="B23" t="s">
        <v>15</v>
      </c>
      <c r="C23" s="2">
        <v>2</v>
      </c>
      <c r="D23" s="2">
        <v>3</v>
      </c>
    </row>
    <row r="24" spans="2:6" x14ac:dyDescent="0.35">
      <c r="B24" t="s">
        <v>12</v>
      </c>
      <c r="C24" s="2">
        <v>6</v>
      </c>
      <c r="D24">
        <f>Table2[[#This Row],[Without tools]]</f>
        <v>6</v>
      </c>
    </row>
    <row r="25" spans="2:6" x14ac:dyDescent="0.35">
      <c r="B25" s="4" t="s">
        <v>16</v>
      </c>
      <c r="C25" s="4">
        <f>(C24/C23)*C19</f>
        <v>15</v>
      </c>
      <c r="D25" s="4">
        <f>(D24/D23)*D19</f>
        <v>10</v>
      </c>
    </row>
    <row r="26" spans="2:6" x14ac:dyDescent="0.35">
      <c r="B26" s="4" t="s">
        <v>17</v>
      </c>
      <c r="C26" s="4">
        <f>C25*(C21+C22)</f>
        <v>67500</v>
      </c>
      <c r="D26" s="4">
        <f>D25*(D21+D22)</f>
        <v>65000</v>
      </c>
      <c r="F26" s="9" t="str">
        <f>_xlfn.CONCAT("Saving: ",Table2[[#This Row],[Without tools]]-Table2[[#This Row],[With tools]])</f>
        <v>Saving: 2500</v>
      </c>
    </row>
    <row r="27" spans="2:6" x14ac:dyDescent="0.35">
      <c r="B27"/>
      <c r="C27"/>
      <c r="D27"/>
    </row>
    <row r="28" spans="2:6" x14ac:dyDescent="0.35">
      <c r="B28"/>
      <c r="C28"/>
      <c r="D28"/>
    </row>
    <row r="29" spans="2:6" ht="20" thickBot="1" x14ac:dyDescent="0.5">
      <c r="B29" s="8" t="s">
        <v>27</v>
      </c>
      <c r="C29"/>
      <c r="D29"/>
    </row>
    <row r="30" spans="2:6" ht="15" thickTop="1" x14ac:dyDescent="0.35">
      <c r="B30"/>
      <c r="C30"/>
      <c r="D30"/>
    </row>
    <row r="31" spans="2:6" x14ac:dyDescent="0.35">
      <c r="B31" t="s">
        <v>0</v>
      </c>
      <c r="C31" t="s">
        <v>2</v>
      </c>
      <c r="D31" t="s">
        <v>19</v>
      </c>
    </row>
    <row r="32" spans="2:6" x14ac:dyDescent="0.35">
      <c r="B32" t="s">
        <v>3</v>
      </c>
      <c r="C32">
        <f>C5</f>
        <v>30000</v>
      </c>
      <c r="D32">
        <f>D5</f>
        <v>30000</v>
      </c>
    </row>
    <row r="33" spans="2:6" x14ac:dyDescent="0.35">
      <c r="B33" t="s">
        <v>4</v>
      </c>
      <c r="C33">
        <f>D6</f>
        <v>4500</v>
      </c>
      <c r="D33">
        <f>D6</f>
        <v>4500</v>
      </c>
    </row>
    <row r="34" spans="2:6" x14ac:dyDescent="0.35">
      <c r="B34" t="s">
        <v>5</v>
      </c>
      <c r="C34" s="2">
        <v>6</v>
      </c>
      <c r="D34" s="2">
        <v>5</v>
      </c>
    </row>
    <row r="35" spans="2:6" x14ac:dyDescent="0.35">
      <c r="B35" t="s">
        <v>20</v>
      </c>
      <c r="C35" s="6">
        <f>C8</f>
        <v>0.2</v>
      </c>
      <c r="D35" s="6">
        <v>0</v>
      </c>
    </row>
    <row r="36" spans="2:6" x14ac:dyDescent="0.35">
      <c r="B36" t="s">
        <v>7</v>
      </c>
      <c r="C36">
        <f>C35*C34*C32</f>
        <v>36000.000000000007</v>
      </c>
      <c r="D36">
        <v>0</v>
      </c>
    </row>
    <row r="37" spans="2:6" x14ac:dyDescent="0.35">
      <c r="B37" t="s">
        <v>8</v>
      </c>
      <c r="C37"/>
      <c r="D37">
        <f>C10</f>
        <v>1000</v>
      </c>
    </row>
    <row r="38" spans="2:6" x14ac:dyDescent="0.35">
      <c r="B38" t="s">
        <v>21</v>
      </c>
      <c r="C38"/>
      <c r="D38">
        <f>C11</f>
        <v>1000</v>
      </c>
    </row>
    <row r="39" spans="2:6" x14ac:dyDescent="0.35">
      <c r="B39" s="4" t="s">
        <v>10</v>
      </c>
      <c r="C39" s="4">
        <f>C34*(1-C35)</f>
        <v>4.8000000000000007</v>
      </c>
      <c r="D39" s="4">
        <f>D34*(1-D35)</f>
        <v>5</v>
      </c>
    </row>
    <row r="40" spans="2:6" x14ac:dyDescent="0.35">
      <c r="B40" s="4" t="s">
        <v>22</v>
      </c>
      <c r="C40" s="4">
        <f>(C32+C33+C37+C38)*C34</f>
        <v>207000</v>
      </c>
      <c r="D40" s="4">
        <f>(D32+D33+D37+D38)*D34</f>
        <v>182500</v>
      </c>
      <c r="F40" s="9" t="str">
        <f>_xlfn.CONCAT("Saving: ",Table3[[#This Row],[New hire]]-Table3[[#This Row],[New hire with tools]])</f>
        <v>Saving: 24500</v>
      </c>
    </row>
    <row r="42" spans="2:6" x14ac:dyDescent="0.35">
      <c r="B42" s="3" t="s">
        <v>23</v>
      </c>
    </row>
    <row r="44" spans="2:6" x14ac:dyDescent="0.35">
      <c r="B44" s="1" t="s">
        <v>24</v>
      </c>
    </row>
    <row r="45" spans="2:6" x14ac:dyDescent="0.35">
      <c r="B45" s="1" t="s">
        <v>28</v>
      </c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Locke</dc:creator>
  <cp:lastModifiedBy>Stephanie Locke</cp:lastModifiedBy>
  <dcterms:created xsi:type="dcterms:W3CDTF">2021-07-05T16:11:56Z</dcterms:created>
  <dcterms:modified xsi:type="dcterms:W3CDTF">2021-07-26T10:14:28Z</dcterms:modified>
</cp:coreProperties>
</file>